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ReportsA&amp;R\SAFE Funds\FY 2023\"/>
    </mc:Choice>
  </mc:AlternateContent>
  <xr:revisionPtr revIDLastSave="0" documentId="8_{4D6EB830-0A6F-435B-9268-0A0A3FC54AA1}" xr6:coauthVersionLast="47" xr6:coauthVersionMax="47" xr10:uidLastSave="{00000000-0000-0000-0000-000000000000}"/>
  <bookViews>
    <workbookView xWindow="28680" yWindow="-120" windowWidth="29040" windowHeight="15720" xr2:uid="{09675E99-315F-4B19-9ADE-9EA6E247B5AB}"/>
  </bookViews>
  <sheets>
    <sheet name="WKY" sheetId="1" r:id="rId1"/>
    <sheet name="EKY" sheetId="2" r:id="rId2"/>
    <sheet name="Denie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B24" i="1" l="1"/>
  <c r="B29" i="2"/>
  <c r="B22" i="2"/>
  <c r="B31" i="2"/>
  <c r="B8" i="2"/>
  <c r="B32" i="2"/>
  <c r="B23" i="2"/>
  <c r="B19" i="2"/>
  <c r="B11" i="2" l="1"/>
  <c r="B10" i="2" l="1"/>
  <c r="B3" i="2"/>
  <c r="B3" i="1" l="1"/>
  <c r="B26" i="1" l="1"/>
  <c r="B33" i="1" l="1"/>
  <c r="B13" i="1"/>
  <c r="B20" i="2" l="1"/>
  <c r="B33" i="2" s="1"/>
  <c r="B15" i="1" l="1"/>
  <c r="B38" i="1" l="1"/>
  <c r="B40" i="1" s="1"/>
</calcChain>
</file>

<file path=xl/sharedStrings.xml><?xml version="1.0" encoding="utf-8"?>
<sst xmlns="http://schemas.openxmlformats.org/spreadsheetml/2006/main" count="132" uniqueCount="99">
  <si>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</si>
  <si>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</si>
  <si>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</si>
  <si>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</si>
  <si>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</si>
  <si>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</si>
  <si>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</si>
  <si>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</si>
  <si>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</si>
  <si>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</si>
  <si>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</si>
  <si>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</si>
  <si>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</si>
  <si>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</si>
  <si>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</si>
  <si>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</si>
  <si>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</si>
  <si>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</si>
  <si>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</si>
  <si>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</si>
  <si>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</si>
  <si>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</si>
  <si>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</si>
  <si>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</si>
  <si>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</si>
  <si>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</si>
  <si>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</si>
  <si>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Total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</si>
  <si>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</si>
  <si>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</si>
  <si>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</si>
  <si>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</si>
  <si>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UK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</si>
  <si>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</si>
  <si>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</si>
  <si>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</si>
  <si>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</si>
  <si>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</si>
  <si>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</si>
  <si>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</si>
  <si>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</si>
  <si>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</si>
  <si>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</si>
  <si>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</si>
  <si>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</si>
  <si>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Travel Trailers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</si>
  <si>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</si>
  <si>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</si>
  <si>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</si>
  <si>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</si>
  <si>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</si>
  <si>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</si>
  <si>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</si>
  <si>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</si>
  <si>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</si>
  <si>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</si>
  <si>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</si>
  <si>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</si>
  <si>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</si>
  <si>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</si>
  <si>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</si>
  <si>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</si>
  <si>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</si>
  <si>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</si>
  <si>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</si>
  <si>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</si>
  <si>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</si>
  <si>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</si>
  <si>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Strained fiscal liquidity, floodplain coordinator, local share of damage costs claimed with FEMA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</si>
  <si>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</si>
  <si>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</si>
  <si>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</si>
  <si>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</si>
  <si>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</si>
  <si>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</si>
  <si>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Actions through January 31, 2023</t>
  </si>
  <si>
    <t>Finance and Administration Cabinet</t>
  </si>
  <si>
    <t>Transportation Cabinet</t>
  </si>
  <si>
    <t>Right-of-way expenses for Knott County-Olive Branch community road project</t>
  </si>
  <si>
    <t>Floodplain coordinator; local share of damage costs claimed with FEMA</t>
  </si>
  <si>
    <t>Whitesburg, City of</t>
  </si>
  <si>
    <t>Floodplain consultant; local share of damage costs claimed with FEMA</t>
  </si>
  <si>
    <t>Fleming Neon, City of</t>
  </si>
  <si>
    <t>Property appraisal for one property. Title search and geotech investigations for two other potential high-ground rebuilding sites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</si>
  <si>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</si>
  <si>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</si>
  <si>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</si>
  <si>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</si>
  <si>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Equipment to use in debris cleanup and other recovery efforts.</t>
  </si>
  <si>
    <t>Jackson, City of</t>
  </si>
  <si>
    <t>Long-term recovery planner in concert with Breathitt County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</si>
  <si>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</si>
  <si>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</si>
  <si>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SAFE Fund:</t>
  </si>
  <si>
    <t>Dawson Springs Independent Schools – sought funding for revenue loss prior to the amendments to the SAFE Fund by the 2022 Special Session, which now permits it with specific conditions on timeframe and amount.</t>
  </si>
  <si>
    <t>Fulton County – 1) sought funding for a fire station generator that was not damaged by the storm, 2) sought funding for the replacement of fire equipment for a volunteer fire department that isn’t a part of the county government; therefore, not an eligible entity under the statute.</t>
  </si>
  <si>
    <t>Graves County – sought funding for a non-profit entity to construct a homeless shelter; therefore, not an eligible entity under the statute. The entity is applying to FEMA.</t>
  </si>
  <si>
    <t>Western Kentucky Rural Electric Cooperative – sought funding for equipment that was not damaged by the storm.</t>
  </si>
  <si>
    <r>
      <rPr>
        <b/>
        <sz val="11"/>
        <color theme="1"/>
        <rFont val="Arial"/>
        <family val="2"/>
      </rPr>
      <t>Eastern Kentucky SAFE Fund</t>
    </r>
    <r>
      <rPr>
        <sz val="11"/>
        <color theme="1"/>
        <rFont val="Arial"/>
        <family val="2"/>
      </rPr>
      <t xml:space="preserve"> – no applications have been denied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</si>
</sst>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sheetPr>
    <pageSetUpPr fitToPage="1"/>
  </sheetPr>
  <dimension ref="A1:G52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1" sqref="B21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4" width="14.42578125" style="1" bestFit="1" customWidth="1"/>
    <col min="5" max="5" width="10.140625" style="1" bestFit="1" customWidth="1"/>
    <col min="6" max="6" width="8.7109375" style="1"/>
    <col min="7" max="7" width="12" style="1" bestFit="1" customWidth="1"/>
    <col min="8" max="16384" width="8.7109375" style="1"/>
  </cols>
  <sheetData>
    <row r="1" spans="1:7" ht="18" x14ac:dyDescent="0.25">
      <c r="A1" s="6" t="s">
        <v>40</v>
      </c>
    </row>
    <row r="2" spans="1:7" ht="15" x14ac:dyDescent="0.25">
      <c r="A2" s="23" t="s">
        <v>75</v>
      </c>
    </row>
    <row r="3" spans="1:7" ht="15" x14ac:dyDescent="0.25">
      <c r="A3" s="23" t="s">
        <v>69</v>
      </c>
      <c r="B3" s="12">
        <f>15000000+120890000+9000000+110000</f>
        <v>145000000</v>
      </c>
    </row>
    <row r="4" spans="1:7" ht="15" x14ac:dyDescent="0.25">
      <c r="A4" s="23"/>
    </row>
    <row r="5" spans="1:7" ht="15" x14ac:dyDescent="0.25">
      <c r="A5" s="3"/>
      <c r="B5" s="5" t="s">
        <v>1</v>
      </c>
      <c r="C5" s="8" t="s">
        <v>2</v>
      </c>
    </row>
    <row r="6" spans="1:7" ht="15" x14ac:dyDescent="0.25">
      <c r="A6" s="3" t="s">
        <v>0</v>
      </c>
      <c r="B6" s="5" t="s">
        <v>61</v>
      </c>
      <c r="C6" s="8" t="s">
        <v>3</v>
      </c>
      <c r="D6" s="3"/>
    </row>
    <row r="8" spans="1:7" ht="28.5" x14ac:dyDescent="0.2">
      <c r="A8" s="9" t="s">
        <v>48</v>
      </c>
      <c r="B8" s="13">
        <v>10438420.32</v>
      </c>
      <c r="C8" s="9" t="s">
        <v>39</v>
      </c>
      <c r="D8" s="4"/>
      <c r="G8" s="4"/>
    </row>
    <row r="9" spans="1:7" x14ac:dyDescent="0.2">
      <c r="A9" s="1" t="s">
        <v>32</v>
      </c>
      <c r="B9" s="4">
        <v>9000000</v>
      </c>
      <c r="C9" s="9" t="s">
        <v>38</v>
      </c>
    </row>
    <row r="10" spans="1:7" x14ac:dyDescent="0.2">
      <c r="A10" s="1" t="s">
        <v>33</v>
      </c>
      <c r="B10" s="4">
        <v>110000</v>
      </c>
      <c r="C10" s="9"/>
    </row>
    <row r="12" spans="1:7" x14ac:dyDescent="0.2">
      <c r="A12" s="10" t="s">
        <v>57</v>
      </c>
      <c r="B12" s="12">
        <v>59325</v>
      </c>
      <c r="C12" s="11" t="s">
        <v>19</v>
      </c>
    </row>
    <row r="13" spans="1:7" ht="42.75" x14ac:dyDescent="0.2">
      <c r="A13" s="10" t="s">
        <v>58</v>
      </c>
      <c r="B13" s="13">
        <f>85508+970183+550000</f>
        <v>1605691</v>
      </c>
      <c r="C13" s="11" t="s">
        <v>20</v>
      </c>
    </row>
    <row r="14" spans="1:7" x14ac:dyDescent="0.2">
      <c r="A14" s="10" t="s">
        <v>9</v>
      </c>
      <c r="B14" s="12">
        <v>5940</v>
      </c>
      <c r="C14" s="11" t="s">
        <v>19</v>
      </c>
    </row>
    <row r="15" spans="1:7" ht="42.75" x14ac:dyDescent="0.2">
      <c r="A15" s="10" t="s">
        <v>5</v>
      </c>
      <c r="B15" s="13">
        <f>372100+500000</f>
        <v>872100</v>
      </c>
      <c r="C15" s="11" t="s">
        <v>21</v>
      </c>
    </row>
    <row r="16" spans="1:7" x14ac:dyDescent="0.2">
      <c r="A16" s="1" t="s">
        <v>12</v>
      </c>
      <c r="B16" s="12">
        <v>6121</v>
      </c>
      <c r="C16" s="11" t="s">
        <v>19</v>
      </c>
    </row>
    <row r="17" spans="1:3" ht="28.5" x14ac:dyDescent="0.2">
      <c r="A17" s="10" t="s">
        <v>59</v>
      </c>
      <c r="B17" s="13">
        <v>1321047</v>
      </c>
      <c r="C17" s="11" t="s">
        <v>25</v>
      </c>
    </row>
    <row r="18" spans="1:3" ht="42.75" x14ac:dyDescent="0.2">
      <c r="A18" s="10" t="s">
        <v>10</v>
      </c>
      <c r="B18" s="13">
        <v>336873</v>
      </c>
      <c r="C18" s="11" t="s">
        <v>34</v>
      </c>
    </row>
    <row r="19" spans="1:3" x14ac:dyDescent="0.2">
      <c r="A19" s="10" t="s">
        <v>7</v>
      </c>
      <c r="B19" s="12">
        <v>3384285</v>
      </c>
      <c r="C19" s="11" t="s">
        <v>19</v>
      </c>
    </row>
    <row r="20" spans="1:3" x14ac:dyDescent="0.2">
      <c r="A20" s="10" t="s">
        <v>8</v>
      </c>
      <c r="B20" s="12">
        <v>17281</v>
      </c>
      <c r="C20" s="11" t="s">
        <v>19</v>
      </c>
    </row>
    <row r="21" spans="1:3" ht="57" x14ac:dyDescent="0.2">
      <c r="A21" s="10" t="s">
        <v>4</v>
      </c>
      <c r="B21" s="13">
        <v>9251941</v>
      </c>
      <c r="C21" s="11" t="s">
        <v>26</v>
      </c>
    </row>
    <row r="22" spans="1:3" x14ac:dyDescent="0.2">
      <c r="A22" s="1" t="s">
        <v>13</v>
      </c>
      <c r="B22" s="12">
        <v>12212</v>
      </c>
      <c r="C22" s="7" t="s">
        <v>22</v>
      </c>
    </row>
    <row r="23" spans="1:3" ht="28.5" x14ac:dyDescent="0.2">
      <c r="A23" s="10" t="s">
        <v>11</v>
      </c>
      <c r="B23" s="12">
        <v>158517.79999999999</v>
      </c>
      <c r="C23" s="11" t="s">
        <v>23</v>
      </c>
    </row>
    <row r="24" spans="1:3" ht="42.75" x14ac:dyDescent="0.2">
      <c r="A24" s="10" t="s">
        <v>6</v>
      </c>
      <c r="B24" s="13">
        <f>655389+50000+155389+50000+85037+375322</f>
        <v>1371137</v>
      </c>
      <c r="C24" s="11" t="s">
        <v>91</v>
      </c>
    </row>
    <row r="25" spans="1:3" x14ac:dyDescent="0.2">
      <c r="A25" s="16" t="s">
        <v>35</v>
      </c>
      <c r="B25" s="13">
        <v>35000</v>
      </c>
      <c r="C25" s="11" t="s">
        <v>36</v>
      </c>
    </row>
    <row r="26" spans="1:3" ht="28.5" x14ac:dyDescent="0.2">
      <c r="A26" s="10" t="s">
        <v>56</v>
      </c>
      <c r="B26" s="13">
        <f>2880361+2476185+1200000</f>
        <v>6556546</v>
      </c>
      <c r="C26" s="11" t="s">
        <v>24</v>
      </c>
    </row>
    <row r="27" spans="1:3" ht="28.5" x14ac:dyDescent="0.2">
      <c r="A27" s="1" t="s">
        <v>14</v>
      </c>
      <c r="B27" s="13">
        <v>17091180</v>
      </c>
      <c r="C27" s="11" t="s">
        <v>23</v>
      </c>
    </row>
    <row r="28" spans="1:3" ht="42.75" x14ac:dyDescent="0.2">
      <c r="A28" s="1" t="s">
        <v>15</v>
      </c>
      <c r="B28" s="13">
        <v>1171147</v>
      </c>
      <c r="C28" s="11" t="s">
        <v>54</v>
      </c>
    </row>
    <row r="29" spans="1:3" ht="28.5" x14ac:dyDescent="0.2">
      <c r="A29" s="10" t="s">
        <v>30</v>
      </c>
      <c r="B29" s="13">
        <v>400000</v>
      </c>
      <c r="C29" s="11" t="s">
        <v>37</v>
      </c>
    </row>
    <row r="30" spans="1:3" ht="15" customHeight="1" x14ac:dyDescent="0.2">
      <c r="A30" s="1" t="s">
        <v>16</v>
      </c>
      <c r="B30" s="12">
        <v>4004</v>
      </c>
      <c r="C30" s="11" t="s">
        <v>19</v>
      </c>
    </row>
    <row r="31" spans="1:3" ht="15" customHeight="1" x14ac:dyDescent="0.2">
      <c r="A31" s="1" t="s">
        <v>55</v>
      </c>
      <c r="B31" s="12">
        <v>134680</v>
      </c>
      <c r="C31" s="11" t="s">
        <v>19</v>
      </c>
    </row>
    <row r="32" spans="1:3" ht="28.5" x14ac:dyDescent="0.2">
      <c r="A32" s="10" t="s">
        <v>31</v>
      </c>
      <c r="B32" s="13">
        <v>110000</v>
      </c>
      <c r="C32" s="11" t="s">
        <v>23</v>
      </c>
    </row>
    <row r="33" spans="1:3" ht="42.75" x14ac:dyDescent="0.2">
      <c r="A33" s="10" t="s">
        <v>47</v>
      </c>
      <c r="B33" s="13">
        <f>24440+65000</f>
        <v>89440</v>
      </c>
      <c r="C33" s="11" t="s">
        <v>66</v>
      </c>
    </row>
    <row r="34" spans="1:3" ht="28.5" x14ac:dyDescent="0.2">
      <c r="A34" s="10" t="s">
        <v>28</v>
      </c>
      <c r="B34" s="13">
        <v>89767</v>
      </c>
      <c r="C34" s="11" t="s">
        <v>29</v>
      </c>
    </row>
    <row r="35" spans="1:3" ht="28.5" x14ac:dyDescent="0.2">
      <c r="A35" s="10" t="s">
        <v>17</v>
      </c>
      <c r="B35" s="13">
        <v>149867</v>
      </c>
      <c r="C35" s="11" t="s">
        <v>24</v>
      </c>
    </row>
    <row r="36" spans="1:3" x14ac:dyDescent="0.2">
      <c r="A36" s="1" t="s">
        <v>18</v>
      </c>
      <c r="B36" s="12">
        <v>338910</v>
      </c>
      <c r="C36" s="11" t="s">
        <v>19</v>
      </c>
    </row>
    <row r="37" spans="1:3" x14ac:dyDescent="0.2">
      <c r="B37" s="15"/>
    </row>
    <row r="38" spans="1:3" ht="15" x14ac:dyDescent="0.25">
      <c r="A38" s="2" t="s">
        <v>27</v>
      </c>
      <c r="B38" s="14">
        <f>SUM(B8:B37)</f>
        <v>64121432.119999997</v>
      </c>
    </row>
    <row r="39" spans="1:3" s="17" customFormat="1" x14ac:dyDescent="0.2">
      <c r="A39" s="31"/>
      <c r="B39" s="37"/>
      <c r="C39" s="19"/>
    </row>
    <row r="40" spans="1:3" s="17" customFormat="1" ht="15" x14ac:dyDescent="0.2">
      <c r="A40" s="36" t="s">
        <v>70</v>
      </c>
      <c r="B40" s="39">
        <f>B3-B38</f>
        <v>80878567.879999995</v>
      </c>
      <c r="C40" s="20"/>
    </row>
    <row r="41" spans="1:3" s="17" customFormat="1" x14ac:dyDescent="0.2">
      <c r="B41" s="18"/>
      <c r="C41" s="20"/>
    </row>
    <row r="42" spans="1:3" s="17" customFormat="1" x14ac:dyDescent="0.2">
      <c r="B42" s="18"/>
      <c r="C42" s="20"/>
    </row>
    <row r="43" spans="1:3" s="17" customFormat="1" x14ac:dyDescent="0.2">
      <c r="B43" s="18"/>
      <c r="C43" s="20"/>
    </row>
    <row r="44" spans="1:3" s="17" customFormat="1" ht="15" x14ac:dyDescent="0.25">
      <c r="B44" s="21"/>
      <c r="C44" s="22"/>
    </row>
    <row r="45" spans="1:3" s="17" customFormat="1" ht="15" x14ac:dyDescent="0.25">
      <c r="A45" s="23"/>
      <c r="B45" s="18"/>
      <c r="C45" s="22"/>
    </row>
    <row r="46" spans="1:3" s="17" customFormat="1" x14ac:dyDescent="0.2">
      <c r="B46" s="18"/>
      <c r="C46" s="22"/>
    </row>
    <row r="47" spans="1:3" s="17" customFormat="1" x14ac:dyDescent="0.2">
      <c r="B47" s="18"/>
      <c r="C47" s="19"/>
    </row>
    <row r="48" spans="1:3" s="17" customFormat="1" x14ac:dyDescent="0.2">
      <c r="B48" s="18"/>
      <c r="C48" s="19"/>
    </row>
    <row r="49" spans="2:3" s="17" customFormat="1" x14ac:dyDescent="0.2">
      <c r="B49" s="18"/>
      <c r="C49" s="19"/>
    </row>
    <row r="50" spans="2:3" s="17" customFormat="1" ht="15" x14ac:dyDescent="0.25">
      <c r="B50" s="21"/>
      <c r="C50" s="19"/>
    </row>
    <row r="51" spans="2:3" s="17" customFormat="1" x14ac:dyDescent="0.2">
      <c r="B51" s="18"/>
      <c r="C51" s="19"/>
    </row>
    <row r="52" spans="2:3" s="17" customFormat="1" x14ac:dyDescent="0.2">
      <c r="B52" s="18"/>
      <c r="C52" s="19"/>
    </row>
  </sheetData>
  <sortState xmlns:xlrd2="http://schemas.microsoft.com/office/spreadsheetml/2017/richdata2" ref="A14:C36">
    <sortCondition ref="A14:A36"/>
  </sortState>
  <printOptions gridLines="1"/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D7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39.5703125" style="17" bestFit="1" customWidth="1"/>
    <col min="2" max="2" width="14.42578125" style="18" bestFit="1" customWidth="1"/>
    <col min="3" max="3" width="57" style="19" customWidth="1"/>
    <col min="4" max="4" width="39.5703125" style="17" bestFit="1" customWidth="1"/>
    <col min="5" max="16384" width="9.140625" style="25"/>
  </cols>
  <sheetData>
    <row r="1" spans="1:4" ht="18" x14ac:dyDescent="0.25">
      <c r="A1" s="24" t="s">
        <v>52</v>
      </c>
      <c r="D1" s="24"/>
    </row>
    <row r="2" spans="1:4" x14ac:dyDescent="0.25">
      <c r="A2" s="23" t="s">
        <v>75</v>
      </c>
      <c r="D2" s="23"/>
    </row>
    <row r="3" spans="1:4" x14ac:dyDescent="0.25">
      <c r="A3" s="23" t="s">
        <v>69</v>
      </c>
      <c r="B3" s="12">
        <f>75000000+40000000+45000000+12662200</f>
        <v>172662200</v>
      </c>
      <c r="D3" s="23"/>
    </row>
    <row r="4" spans="1:4" x14ac:dyDescent="0.25">
      <c r="A4" s="23"/>
      <c r="D4" s="23"/>
    </row>
    <row r="5" spans="1:4" x14ac:dyDescent="0.25">
      <c r="A5" s="26"/>
      <c r="B5" s="27" t="s">
        <v>1</v>
      </c>
      <c r="C5" s="28" t="s">
        <v>2</v>
      </c>
      <c r="D5" s="26"/>
    </row>
    <row r="6" spans="1:4" x14ac:dyDescent="0.25">
      <c r="A6" s="26" t="s">
        <v>0</v>
      </c>
      <c r="B6" s="5" t="s">
        <v>61</v>
      </c>
      <c r="C6" s="28" t="s">
        <v>3</v>
      </c>
      <c r="D6" s="26"/>
    </row>
    <row r="8" spans="1:4" ht="29.25" x14ac:dyDescent="0.25">
      <c r="A8" s="35" t="s">
        <v>87</v>
      </c>
      <c r="B8" s="29">
        <f>150020</f>
        <v>150020</v>
      </c>
      <c r="C8" s="19" t="s">
        <v>88</v>
      </c>
    </row>
    <row r="9" spans="1:4" x14ac:dyDescent="0.25">
      <c r="A9" s="17" t="s">
        <v>48</v>
      </c>
      <c r="B9" s="32">
        <v>794989</v>
      </c>
      <c r="C9" s="19" t="s">
        <v>45</v>
      </c>
    </row>
    <row r="10" spans="1:4" ht="43.5" x14ac:dyDescent="0.25">
      <c r="A10" s="35" t="s">
        <v>76</v>
      </c>
      <c r="B10" s="29">
        <f>298100+330000+60000</f>
        <v>688100</v>
      </c>
      <c r="C10" s="19" t="s">
        <v>83</v>
      </c>
    </row>
    <row r="11" spans="1:4" ht="29.25" x14ac:dyDescent="0.25">
      <c r="A11" s="35" t="s">
        <v>82</v>
      </c>
      <c r="B11" s="29">
        <f>301156+80000+33518</f>
        <v>414674</v>
      </c>
      <c r="C11" s="30" t="s">
        <v>84</v>
      </c>
    </row>
    <row r="12" spans="1:4" x14ac:dyDescent="0.25">
      <c r="A12" s="17" t="s">
        <v>67</v>
      </c>
      <c r="B12" s="32">
        <v>830546</v>
      </c>
      <c r="C12" s="11" t="s">
        <v>19</v>
      </c>
    </row>
    <row r="13" spans="1:4" x14ac:dyDescent="0.25">
      <c r="A13" s="17" t="s">
        <v>60</v>
      </c>
      <c r="B13" s="32">
        <v>2500000</v>
      </c>
      <c r="C13" s="30" t="s">
        <v>44</v>
      </c>
    </row>
    <row r="14" spans="1:4" x14ac:dyDescent="0.25">
      <c r="A14" s="17" t="s">
        <v>72</v>
      </c>
      <c r="B14" s="32">
        <v>100000</v>
      </c>
      <c r="C14" s="30" t="s">
        <v>44</v>
      </c>
    </row>
    <row r="15" spans="1:4" ht="29.25" x14ac:dyDescent="0.25">
      <c r="A15" s="35" t="s">
        <v>89</v>
      </c>
      <c r="B15" s="29">
        <v>250000</v>
      </c>
      <c r="C15" s="30" t="s">
        <v>90</v>
      </c>
    </row>
    <row r="16" spans="1:4" x14ac:dyDescent="0.25">
      <c r="A16" s="35" t="s">
        <v>71</v>
      </c>
      <c r="B16" s="29">
        <v>70242</v>
      </c>
      <c r="C16" s="11" t="s">
        <v>19</v>
      </c>
    </row>
    <row r="17" spans="1:3" x14ac:dyDescent="0.25">
      <c r="A17" s="35" t="s">
        <v>73</v>
      </c>
      <c r="B17" s="29">
        <v>24707</v>
      </c>
      <c r="C17" s="11" t="s">
        <v>19</v>
      </c>
    </row>
    <row r="18" spans="1:3" x14ac:dyDescent="0.25">
      <c r="A18" s="17" t="s">
        <v>63</v>
      </c>
      <c r="B18" s="32">
        <v>3200000</v>
      </c>
      <c r="C18" s="30" t="s">
        <v>44</v>
      </c>
    </row>
    <row r="19" spans="1:3" ht="29.25" x14ac:dyDescent="0.25">
      <c r="A19" s="35" t="s">
        <v>46</v>
      </c>
      <c r="B19" s="29">
        <f>531000+220000+686203+1159305</f>
        <v>2596508</v>
      </c>
      <c r="C19" s="30" t="s">
        <v>65</v>
      </c>
    </row>
    <row r="20" spans="1:3" ht="29.25" x14ac:dyDescent="0.25">
      <c r="A20" s="35" t="s">
        <v>41</v>
      </c>
      <c r="B20" s="29">
        <f>82006+226160</f>
        <v>308166</v>
      </c>
      <c r="C20" s="30" t="s">
        <v>53</v>
      </c>
    </row>
    <row r="21" spans="1:3" x14ac:dyDescent="0.25">
      <c r="A21" s="17" t="s">
        <v>64</v>
      </c>
      <c r="B21" s="29">
        <v>6211811</v>
      </c>
      <c r="C21" s="30" t="s">
        <v>44</v>
      </c>
    </row>
    <row r="22" spans="1:3" ht="29.25" x14ac:dyDescent="0.25">
      <c r="A22" s="35" t="s">
        <v>42</v>
      </c>
      <c r="B22" s="32">
        <f>531000+220000+1171294+1567422</f>
        <v>3489716</v>
      </c>
      <c r="C22" s="30" t="s">
        <v>68</v>
      </c>
    </row>
    <row r="23" spans="1:3" ht="29.25" x14ac:dyDescent="0.25">
      <c r="A23" s="35" t="s">
        <v>43</v>
      </c>
      <c r="B23" s="29">
        <f>31531+391756</f>
        <v>423287</v>
      </c>
      <c r="C23" s="30" t="s">
        <v>79</v>
      </c>
    </row>
    <row r="24" spans="1:3" x14ac:dyDescent="0.25">
      <c r="A24" s="35" t="s">
        <v>74</v>
      </c>
      <c r="B24" s="29">
        <v>1500000</v>
      </c>
      <c r="C24" s="30" t="s">
        <v>44</v>
      </c>
    </row>
    <row r="25" spans="1:3" x14ac:dyDescent="0.25">
      <c r="A25" s="35" t="s">
        <v>85</v>
      </c>
      <c r="B25" s="29">
        <v>25548</v>
      </c>
      <c r="C25" s="11" t="s">
        <v>19</v>
      </c>
    </row>
    <row r="26" spans="1:3" x14ac:dyDescent="0.25">
      <c r="A26" s="35" t="s">
        <v>86</v>
      </c>
      <c r="B26" s="29">
        <v>300000</v>
      </c>
      <c r="C26" s="30" t="s">
        <v>44</v>
      </c>
    </row>
    <row r="27" spans="1:3" ht="29.25" x14ac:dyDescent="0.25">
      <c r="A27" s="35" t="s">
        <v>62</v>
      </c>
      <c r="B27" s="29">
        <v>31000</v>
      </c>
      <c r="C27" s="30" t="s">
        <v>53</v>
      </c>
    </row>
    <row r="28" spans="1:3" x14ac:dyDescent="0.25">
      <c r="A28" s="17" t="s">
        <v>49</v>
      </c>
      <c r="B28" s="32">
        <v>130000</v>
      </c>
      <c r="C28" s="11" t="s">
        <v>19</v>
      </c>
    </row>
    <row r="29" spans="1:3" x14ac:dyDescent="0.25">
      <c r="A29" s="17" t="s">
        <v>50</v>
      </c>
      <c r="B29" s="32">
        <f>3000000+3000000</f>
        <v>6000000</v>
      </c>
      <c r="C29" s="30" t="s">
        <v>44</v>
      </c>
    </row>
    <row r="30" spans="1:3" x14ac:dyDescent="0.25">
      <c r="A30" s="1" t="s">
        <v>51</v>
      </c>
      <c r="B30" s="32">
        <v>1495000</v>
      </c>
      <c r="C30" s="11" t="s">
        <v>19</v>
      </c>
    </row>
    <row r="31" spans="1:3" ht="28.5" x14ac:dyDescent="0.25">
      <c r="A31" s="35" t="s">
        <v>77</v>
      </c>
      <c r="B31" s="29">
        <f>1482000+0</f>
        <v>1482000</v>
      </c>
      <c r="C31" s="11" t="s">
        <v>78</v>
      </c>
    </row>
    <row r="32" spans="1:3" ht="28.5" x14ac:dyDescent="0.25">
      <c r="A32" s="35" t="s">
        <v>80</v>
      </c>
      <c r="B32" s="38">
        <f>89570+50000+20000</f>
        <v>159570</v>
      </c>
      <c r="C32" s="11" t="s">
        <v>81</v>
      </c>
    </row>
    <row r="33" spans="1:4" x14ac:dyDescent="0.25">
      <c r="A33" s="2" t="s">
        <v>27</v>
      </c>
      <c r="B33" s="14">
        <f>SUM(B8:B32)</f>
        <v>33175884</v>
      </c>
    </row>
    <row r="34" spans="1:4" x14ac:dyDescent="0.25">
      <c r="A34" s="2"/>
      <c r="B34" s="40"/>
    </row>
    <row r="35" spans="1:4" x14ac:dyDescent="0.25">
      <c r="A35" s="36" t="s">
        <v>70</v>
      </c>
      <c r="B35" s="39">
        <f>B3-B33</f>
        <v>139486316</v>
      </c>
      <c r="C35" s="33"/>
      <c r="D35" s="31"/>
    </row>
    <row r="36" spans="1:4" x14ac:dyDescent="0.25">
      <c r="A36" s="31"/>
      <c r="B36" s="32"/>
      <c r="C36" s="33"/>
      <c r="D36" s="31"/>
    </row>
    <row r="37" spans="1:4" x14ac:dyDescent="0.25">
      <c r="A37" s="31"/>
      <c r="B37" s="29"/>
      <c r="C37" s="33"/>
      <c r="D37" s="31"/>
    </row>
    <row r="38" spans="1:4" x14ac:dyDescent="0.25">
      <c r="B38" s="32"/>
      <c r="C38" s="33"/>
    </row>
    <row r="39" spans="1:4" x14ac:dyDescent="0.25">
      <c r="A39" s="31"/>
      <c r="B39" s="29"/>
      <c r="C39" s="33"/>
      <c r="D39" s="31"/>
    </row>
    <row r="40" spans="1:4" x14ac:dyDescent="0.25">
      <c r="A40" s="31"/>
      <c r="B40" s="29"/>
      <c r="C40" s="33"/>
      <c r="D40" s="31"/>
    </row>
    <row r="41" spans="1:4" x14ac:dyDescent="0.25">
      <c r="A41" s="31"/>
      <c r="B41" s="32"/>
      <c r="C41" s="33"/>
      <c r="D41" s="31"/>
    </row>
    <row r="42" spans="1:4" x14ac:dyDescent="0.25">
      <c r="A42" s="31"/>
      <c r="B42" s="32"/>
      <c r="C42" s="33"/>
      <c r="D42" s="31"/>
    </row>
    <row r="43" spans="1:4" x14ac:dyDescent="0.25">
      <c r="A43" s="31"/>
      <c r="B43" s="29"/>
      <c r="C43" s="33"/>
      <c r="D43" s="31"/>
    </row>
    <row r="44" spans="1:4" x14ac:dyDescent="0.25">
      <c r="B44" s="32"/>
    </row>
    <row r="45" spans="1:4" x14ac:dyDescent="0.25">
      <c r="A45" s="31"/>
      <c r="B45" s="32"/>
      <c r="C45" s="33"/>
      <c r="D45" s="31"/>
    </row>
    <row r="46" spans="1:4" x14ac:dyDescent="0.25">
      <c r="A46" s="31"/>
      <c r="B46" s="29"/>
      <c r="C46" s="33"/>
      <c r="D46" s="31"/>
    </row>
    <row r="47" spans="1:4" x14ac:dyDescent="0.25">
      <c r="A47" s="34"/>
      <c r="B47" s="29"/>
      <c r="C47" s="33"/>
      <c r="D47" s="34"/>
    </row>
    <row r="48" spans="1:4" x14ac:dyDescent="0.25">
      <c r="A48" s="31"/>
      <c r="B48" s="29"/>
      <c r="C48" s="33"/>
      <c r="D48" s="31"/>
    </row>
    <row r="49" spans="1:4" x14ac:dyDescent="0.25">
      <c r="B49" s="29"/>
      <c r="C49" s="33"/>
    </row>
    <row r="50" spans="1:4" x14ac:dyDescent="0.25">
      <c r="B50" s="29"/>
      <c r="C50" s="33"/>
    </row>
    <row r="51" spans="1:4" x14ac:dyDescent="0.25">
      <c r="A51" s="31"/>
      <c r="B51" s="29"/>
      <c r="C51" s="33"/>
      <c r="D51" s="31"/>
    </row>
    <row r="52" spans="1:4" x14ac:dyDescent="0.25">
      <c r="B52" s="32"/>
      <c r="C52" s="33"/>
    </row>
    <row r="53" spans="1:4" x14ac:dyDescent="0.25">
      <c r="B53" s="32"/>
      <c r="C53" s="33"/>
    </row>
    <row r="54" spans="1:4" x14ac:dyDescent="0.25">
      <c r="A54" s="31"/>
      <c r="B54" s="29"/>
      <c r="C54" s="33"/>
      <c r="D54" s="31"/>
    </row>
    <row r="55" spans="1:4" x14ac:dyDescent="0.25">
      <c r="A55" s="31"/>
      <c r="B55" s="29"/>
      <c r="C55" s="33"/>
      <c r="D55" s="31"/>
    </row>
    <row r="56" spans="1:4" x14ac:dyDescent="0.25">
      <c r="A56" s="31"/>
      <c r="B56" s="29"/>
      <c r="C56" s="33"/>
      <c r="D56" s="31"/>
    </row>
    <row r="57" spans="1:4" x14ac:dyDescent="0.25">
      <c r="B57" s="32"/>
      <c r="C57" s="33"/>
    </row>
    <row r="59" spans="1:4" x14ac:dyDescent="0.25">
      <c r="A59" s="23"/>
      <c r="B59" s="21"/>
      <c r="D59" s="23"/>
    </row>
    <row r="61" spans="1:4" x14ac:dyDescent="0.25">
      <c r="C61" s="20"/>
    </row>
    <row r="62" spans="1:4" x14ac:dyDescent="0.25">
      <c r="C62" s="20"/>
    </row>
    <row r="63" spans="1:4" x14ac:dyDescent="0.25">
      <c r="C63" s="20"/>
    </row>
    <row r="64" spans="1:4" x14ac:dyDescent="0.25">
      <c r="C64" s="20"/>
    </row>
    <row r="65" spans="1:4" x14ac:dyDescent="0.25">
      <c r="B65" s="21"/>
      <c r="C65" s="22"/>
    </row>
    <row r="66" spans="1:4" x14ac:dyDescent="0.25">
      <c r="A66" s="23"/>
      <c r="C66" s="22"/>
      <c r="D66" s="23"/>
    </row>
    <row r="67" spans="1:4" x14ac:dyDescent="0.25">
      <c r="C67" s="22"/>
    </row>
    <row r="71" spans="1:4" x14ac:dyDescent="0.25">
      <c r="B71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9"/>
  <sheetViews>
    <sheetView workbookViewId="0">
      <selection activeCell="G12" sqref="G12"/>
    </sheetView>
  </sheetViews>
  <sheetFormatPr defaultRowHeight="14.25" x14ac:dyDescent="0.2"/>
  <cols>
    <col min="1" max="16384" width="9.140625" style="1"/>
  </cols>
  <sheetData>
    <row r="1" spans="1:1" ht="15" x14ac:dyDescent="0.2">
      <c r="A1" s="42" t="s">
        <v>92</v>
      </c>
    </row>
    <row r="2" spans="1:1" x14ac:dyDescent="0.2">
      <c r="A2" s="41"/>
    </row>
    <row r="3" spans="1:1" ht="15" x14ac:dyDescent="0.2">
      <c r="A3" s="41" t="s">
        <v>98</v>
      </c>
    </row>
    <row r="4" spans="1:1" x14ac:dyDescent="0.2">
      <c r="A4" s="41"/>
    </row>
    <row r="5" spans="1:1" ht="15" x14ac:dyDescent="0.2">
      <c r="A5" s="42" t="s">
        <v>93</v>
      </c>
    </row>
    <row r="6" spans="1:1" x14ac:dyDescent="0.2">
      <c r="A6" s="41" t="s">
        <v>94</v>
      </c>
    </row>
    <row r="7" spans="1:1" x14ac:dyDescent="0.2">
      <c r="A7" s="41" t="s">
        <v>95</v>
      </c>
    </row>
    <row r="8" spans="1:1" x14ac:dyDescent="0.2">
      <c r="A8" s="41" t="s">
        <v>96</v>
      </c>
    </row>
    <row r="9" spans="1:1" x14ac:dyDescent="0.2">
      <c r="A9" s="41" t="s">
        <v>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WKY</vt:lpstr>
      <vt:lpstr>EKY</vt:lpstr>
      <vt:lpstr>Denied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Bannister, Jenny (LRC)</cp:lastModifiedBy>
  <cp:lastPrinted>2022-06-08T12:29:11Z</cp:lastPrinted>
  <dcterms:created xsi:type="dcterms:W3CDTF">2022-02-14T17:49:56Z</dcterms:created>
  <dcterms:modified xsi:type="dcterms:W3CDTF">2023-02-16T14:18:39Z</dcterms:modified>
</cp:coreProperties>
</file>